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<sst xmlns="http://schemas.openxmlformats.org/spreadsheetml/2006/main" count="84" uniqueCount="41">
  <si>
    <t>Наименование работ и материалов</t>
  </si>
  <si>
    <t>ед. изм.</t>
  </si>
  <si>
    <t>Кол.</t>
  </si>
  <si>
    <t>Стоимость за ед.</t>
  </si>
  <si>
    <t xml:space="preserve">Стоимость работ </t>
  </si>
  <si>
    <t>Стоимость материалов</t>
  </si>
  <si>
    <t>Детская площадка Игровой комплекс "Крепость 33" MIDEKO</t>
  </si>
  <si>
    <t>шт.</t>
  </si>
  <si>
    <t>Монтаж детской площадки</t>
  </si>
  <si>
    <t>Площадка для Воркаута https://mideko.in.ua/p/964606695-sportivnyy-vorkaut-kompleks-mss201/</t>
  </si>
  <si>
    <t>Монтаж воркаута</t>
  </si>
  <si>
    <t>Доставка площадки и воркаута</t>
  </si>
  <si>
    <t xml:space="preserve">Выгрузка на объект (в ручную) </t>
  </si>
  <si>
    <t>комплект</t>
  </si>
  <si>
    <t>Светодиодный фонарь</t>
  </si>
  <si>
    <t>Монтажный комплект (выносная штанга, провод, трос, натяжитель, реле времени/фотореле)</t>
  </si>
  <si>
    <t>монтаж фонарей</t>
  </si>
  <si>
    <t>Площадка для стоек площадки  основание 60:60:50 (0,18 куба)</t>
  </si>
  <si>
    <t>Бетон</t>
  </si>
  <si>
    <t>куб.</t>
  </si>
  <si>
    <t>Арматура 12, 18 м.п. на одно основание</t>
  </si>
  <si>
    <t>М.п.</t>
  </si>
  <si>
    <t>Щебень 15 см. (0,054 куба), песок 10см., гидроизоляция</t>
  </si>
  <si>
    <t>Копание ям в ручную</t>
  </si>
  <si>
    <t>Бетонирование стоек</t>
  </si>
  <si>
    <t>Засыпка ям в ручную</t>
  </si>
  <si>
    <t>Площадка для воркаута  основание 80:80:50 (0,32 куба)</t>
  </si>
  <si>
    <t>Щебень 15 см. (0,096 куба), песок 10см., гидроизоляция</t>
  </si>
  <si>
    <t>Монтаж металлических конструкций (качель, ракета, самолет, карусель, горка)</t>
  </si>
  <si>
    <t xml:space="preserve">Работа Площадка для стоек качели  60:60:50  0,18 куба </t>
  </si>
  <si>
    <t>Засыпка м в ручную</t>
  </si>
  <si>
    <t>Доставка песка, цемента, щебня для бетонирования (стоек для площадки и для лавочек)</t>
  </si>
  <si>
    <t>Демонтаж металлических конструкций (качель, ракета, самолет, карусель, горка)</t>
  </si>
  <si>
    <t>Демонтаж бетонных закладных</t>
  </si>
  <si>
    <t>Доставка песка на засыпку площадок</t>
  </si>
  <si>
    <t>Песок на засыпку</t>
  </si>
  <si>
    <t>Укладка песка на площадеке</t>
  </si>
  <si>
    <t>Итого</t>
  </si>
  <si>
    <t>ИНФЛЯЦИЯ 10%</t>
  </si>
  <si>
    <t>ПСД 10%</t>
  </si>
  <si>
    <t>ВСЕГО: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</si>
</sst>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b/>
      <color theme="1"/>
      <name val="Arial"/>
    </font>
    <font>
      <color theme="1"/>
      <name val="Arial"/>
    </font>
    <font/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1" fillId="0" fontId="2" numFmtId="0" xfId="0" applyAlignment="1" applyBorder="1" applyFont="1">
      <alignment readingOrder="0"/>
    </xf>
    <xf borderId="1" fillId="0" fontId="2" numFmtId="0" xfId="0" applyBorder="1" applyFont="1"/>
    <xf borderId="1" fillId="0" fontId="3" numFmtId="0" xfId="0" applyAlignment="1" applyBorder="1" applyFont="1">
      <alignment readingOrder="0"/>
    </xf>
    <xf borderId="1" fillId="2" fontId="3" numFmtId="0" xfId="0" applyAlignment="1" applyBorder="1" applyFill="1" applyFont="1">
      <alignment readingOrder="0"/>
    </xf>
    <xf borderId="1" fillId="2" fontId="2" numFmtId="0" xfId="0" applyBorder="1" applyFont="1"/>
    <xf borderId="0" fillId="0" fontId="2" numFmtId="0" xfId="0" applyFont="1"/>
    <xf borderId="1" fillId="2" fontId="3" numFmtId="0" xfId="0" applyBorder="1" applyFont="1"/>
    <xf borderId="1" fillId="3" fontId="2" numFmtId="0" xfId="0" applyAlignment="1" applyBorder="1" applyFill="1" applyFont="1">
      <alignment readingOrder="0"/>
    </xf>
    <xf borderId="1" fillId="3" fontId="2" numFmtId="0" xfId="0" applyBorder="1" applyFont="1"/>
    <xf borderId="1" fillId="0" fontId="2" numFmtId="2" xfId="0" applyBorder="1" applyFont="1" applyNumberFormat="1"/>
    <xf borderId="1" fillId="3" fontId="3" numFmtId="0" xfId="0" applyAlignment="1" applyBorder="1" applyFont="1">
      <alignment readingOrder="0"/>
    </xf>
    <xf borderId="1" fillId="3" fontId="3" numFmtId="0" xfId="0" applyBorder="1" applyFont="1"/>
    <xf borderId="0" fillId="4" fontId="1" numFmtId="2" xfId="0" applyAlignment="1" applyFill="1" applyFont="1" applyNumberFormat="1">
      <alignment readingOrder="0"/>
    </xf>
    <xf borderId="0" fillId="5" fontId="3" numFmtId="0" xfId="0" applyAlignment="1" applyFill="1" applyFont="1">
      <alignment readingOrder="0"/>
    </xf>
    <xf borderId="0" fillId="5" fontId="2" numFmtId="0" xfId="0" applyFont="1"/>
    <xf borderId="0" fillId="5" fontId="2" numFmtId="2" xfId="0" applyFont="1" applyNumberFormat="1"/>
    <xf borderId="0" fillId="6" fontId="3" numFmtId="0" xfId="0" applyAlignment="1" applyFill="1" applyFont="1">
      <alignment readingOrder="0"/>
    </xf>
    <xf borderId="0" fillId="6" fontId="3" numFmtId="0" xfId="0" applyFont="1"/>
    <xf borderId="0" fillId="6" fontId="1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8.86"/>
    <col customWidth="1" min="5" max="6" width="16.0"/>
    <col customWidth="1" min="7" max="7" width="21.43"/>
  </cols>
  <sheetData>
    <row r="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>
      <c r="B3" s="2" t="s">
        <v>6</v>
      </c>
      <c r="C3" s="2" t="s">
        <v>7</v>
      </c>
      <c r="D3" s="2">
        <v>1.0</v>
      </c>
      <c r="E3" s="3"/>
      <c r="F3" s="3"/>
      <c r="G3" s="4">
        <v>155000.0</v>
      </c>
    </row>
    <row r="4">
      <c r="B4" s="2" t="s">
        <v>8</v>
      </c>
      <c r="C4" s="2" t="s">
        <v>7</v>
      </c>
      <c r="D4" s="2">
        <v>1.0</v>
      </c>
      <c r="E4" s="3"/>
      <c r="F4" s="2">
        <v>5500.0</v>
      </c>
      <c r="G4" s="3"/>
    </row>
    <row r="5">
      <c r="B5" s="2" t="s">
        <v>9</v>
      </c>
      <c r="C5" s="2" t="s">
        <v>7</v>
      </c>
      <c r="D5" s="2">
        <v>1.0</v>
      </c>
      <c r="E5" s="3"/>
      <c r="F5" s="3"/>
      <c r="G5" s="2">
        <v>49650.0</v>
      </c>
    </row>
    <row r="6">
      <c r="B6" s="2" t="s">
        <v>10</v>
      </c>
      <c r="C6" s="2" t="s">
        <v>7</v>
      </c>
      <c r="D6" s="2">
        <v>1.0</v>
      </c>
      <c r="E6" s="3"/>
      <c r="F6" s="2">
        <v>4200.0</v>
      </c>
      <c r="G6" s="3"/>
    </row>
    <row r="7">
      <c r="B7" s="2" t="s">
        <v>11</v>
      </c>
      <c r="C7" s="2" t="s">
        <v>7</v>
      </c>
      <c r="D7" s="2"/>
      <c r="E7" s="2"/>
      <c r="F7" s="2">
        <v>7000.0</v>
      </c>
      <c r="G7" s="3"/>
    </row>
    <row r="8">
      <c r="B8" s="2" t="s">
        <v>12</v>
      </c>
      <c r="C8" s="2" t="s">
        <v>13</v>
      </c>
      <c r="D8" s="2">
        <v>2.0</v>
      </c>
      <c r="E8" s="2"/>
      <c r="F8" s="4">
        <v>1000.0</v>
      </c>
      <c r="G8" s="3"/>
    </row>
    <row r="9">
      <c r="B9" s="5" t="s">
        <v>14</v>
      </c>
      <c r="C9" s="5" t="s">
        <v>7</v>
      </c>
      <c r="D9" s="5">
        <v>4.0</v>
      </c>
      <c r="E9" s="5">
        <v>1000.0</v>
      </c>
      <c r="F9" s="6"/>
      <c r="G9" s="7">
        <f t="shared" ref="G9:G10" si="1">E9*D9</f>
        <v>4000</v>
      </c>
    </row>
    <row r="10">
      <c r="B10" s="5" t="s">
        <v>15</v>
      </c>
      <c r="C10" s="5" t="s">
        <v>7</v>
      </c>
      <c r="D10" s="5">
        <v>4.0</v>
      </c>
      <c r="E10" s="5">
        <v>1000.0</v>
      </c>
      <c r="F10" s="6"/>
      <c r="G10" s="7">
        <f t="shared" si="1"/>
        <v>4000</v>
      </c>
    </row>
    <row r="11">
      <c r="B11" s="5" t="s">
        <v>16</v>
      </c>
      <c r="C11" s="5" t="s">
        <v>7</v>
      </c>
      <c r="D11" s="5">
        <v>4.0</v>
      </c>
      <c r="E11" s="8"/>
      <c r="F11" s="5">
        <v>350.0</v>
      </c>
      <c r="G11" s="7">
        <f>F11*D11</f>
        <v>1400</v>
      </c>
    </row>
    <row r="12">
      <c r="B12" s="9" t="s">
        <v>17</v>
      </c>
      <c r="C12" s="9" t="s">
        <v>7</v>
      </c>
      <c r="D12" s="9">
        <v>24.0</v>
      </c>
      <c r="E12" s="10"/>
      <c r="F12" s="10"/>
      <c r="G12" s="10"/>
    </row>
    <row r="13">
      <c r="B13" s="2" t="s">
        <v>18</v>
      </c>
      <c r="C13" s="2" t="s">
        <v>19</v>
      </c>
      <c r="D13" s="3">
        <f>D12*0.18</f>
        <v>4.32</v>
      </c>
      <c r="E13" s="2">
        <v>2050.0</v>
      </c>
      <c r="F13" s="3"/>
      <c r="G13" s="3">
        <f t="shared" ref="G13:G15" si="2">D13*E13</f>
        <v>8856</v>
      </c>
    </row>
    <row r="14">
      <c r="B14" s="2" t="s">
        <v>20</v>
      </c>
      <c r="C14" s="2" t="s">
        <v>21</v>
      </c>
      <c r="D14" s="3">
        <f>D12*18</f>
        <v>432</v>
      </c>
      <c r="E14" s="2">
        <v>21.9</v>
      </c>
      <c r="F14" s="3"/>
      <c r="G14" s="3">
        <f t="shared" si="2"/>
        <v>9460.8</v>
      </c>
    </row>
    <row r="15">
      <c r="B15" s="2" t="s">
        <v>22</v>
      </c>
      <c r="C15" s="2" t="s">
        <v>19</v>
      </c>
      <c r="D15" s="3">
        <f>D12*0.054</f>
        <v>1.296</v>
      </c>
      <c r="E15" s="2">
        <v>720.0</v>
      </c>
      <c r="F15" s="3"/>
      <c r="G15" s="3">
        <f t="shared" si="2"/>
        <v>933.12</v>
      </c>
    </row>
    <row r="16">
      <c r="B16" s="2" t="s">
        <v>23</v>
      </c>
      <c r="C16" s="2" t="s">
        <v>19</v>
      </c>
      <c r="D16" s="2">
        <f>D13*1.2</f>
        <v>5.184</v>
      </c>
      <c r="E16" s="2">
        <v>49.86</v>
      </c>
      <c r="F16" s="11">
        <f t="shared" ref="F16:F18" si="3">D16*E16*2</f>
        <v>516.94848</v>
      </c>
      <c r="G16" s="3"/>
    </row>
    <row r="17">
      <c r="B17" s="2" t="s">
        <v>24</v>
      </c>
      <c r="C17" s="2" t="s">
        <v>19</v>
      </c>
      <c r="D17" s="2">
        <f>D13</f>
        <v>4.32</v>
      </c>
      <c r="E17" s="2">
        <v>49.86</v>
      </c>
      <c r="F17" s="11">
        <f t="shared" si="3"/>
        <v>430.7904</v>
      </c>
      <c r="G17" s="3"/>
    </row>
    <row r="18">
      <c r="B18" s="4" t="s">
        <v>25</v>
      </c>
      <c r="C18" s="2" t="s">
        <v>19</v>
      </c>
      <c r="D18" s="2">
        <f>D16-D17</f>
        <v>0.864</v>
      </c>
      <c r="E18" s="2">
        <v>49.86</v>
      </c>
      <c r="F18" s="11">
        <f t="shared" si="3"/>
        <v>86.15808</v>
      </c>
      <c r="G18" s="3"/>
    </row>
    <row r="19">
      <c r="B19" s="9" t="s">
        <v>26</v>
      </c>
      <c r="C19" s="9" t="s">
        <v>7</v>
      </c>
      <c r="D19" s="9">
        <v>11.0</v>
      </c>
      <c r="E19" s="10"/>
      <c r="F19" s="10"/>
      <c r="G19" s="10"/>
    </row>
    <row r="20">
      <c r="B20" s="2" t="s">
        <v>18</v>
      </c>
      <c r="C20" s="2" t="s">
        <v>19</v>
      </c>
      <c r="D20" s="3">
        <f>D19*0.33</f>
        <v>3.63</v>
      </c>
      <c r="E20" s="2">
        <v>2050.0</v>
      </c>
      <c r="F20" s="3"/>
      <c r="G20" s="3">
        <f t="shared" ref="G20:G22" si="4">D20*E20</f>
        <v>7441.5</v>
      </c>
    </row>
    <row r="21">
      <c r="B21" s="2" t="s">
        <v>20</v>
      </c>
      <c r="C21" s="2" t="s">
        <v>21</v>
      </c>
      <c r="D21" s="3">
        <f>D19*18</f>
        <v>198</v>
      </c>
      <c r="E21" s="2">
        <v>24.8</v>
      </c>
      <c r="F21" s="3"/>
      <c r="G21" s="3">
        <f t="shared" si="4"/>
        <v>4910.4</v>
      </c>
    </row>
    <row r="22">
      <c r="B22" s="2" t="s">
        <v>27</v>
      </c>
      <c r="C22" s="2" t="s">
        <v>19</v>
      </c>
      <c r="D22" s="3">
        <f>D19*0.096</f>
        <v>1.056</v>
      </c>
      <c r="E22" s="2">
        <v>540.0</v>
      </c>
      <c r="F22" s="3"/>
      <c r="G22" s="3">
        <f t="shared" si="4"/>
        <v>570.24</v>
      </c>
    </row>
    <row r="23">
      <c r="B23" s="2" t="s">
        <v>23</v>
      </c>
      <c r="C23" s="2" t="s">
        <v>19</v>
      </c>
      <c r="D23" s="2">
        <f>D20*1.2</f>
        <v>4.356</v>
      </c>
      <c r="E23" s="2">
        <v>49.86</v>
      </c>
      <c r="F23" s="11">
        <f t="shared" ref="F23:F25" si="5">D23*E23*2</f>
        <v>434.38032</v>
      </c>
      <c r="G23" s="3"/>
    </row>
    <row r="24">
      <c r="B24" s="2" t="s">
        <v>24</v>
      </c>
      <c r="C24" s="2" t="s">
        <v>19</v>
      </c>
      <c r="D24" s="2">
        <f>D20</f>
        <v>3.63</v>
      </c>
      <c r="E24" s="2">
        <v>49.86</v>
      </c>
      <c r="F24" s="11">
        <f t="shared" si="5"/>
        <v>361.9836</v>
      </c>
      <c r="G24" s="3"/>
    </row>
    <row r="25">
      <c r="B25" s="4" t="s">
        <v>25</v>
      </c>
      <c r="C25" s="2" t="s">
        <v>19</v>
      </c>
      <c r="D25" s="2">
        <f>D23-D24</f>
        <v>0.726</v>
      </c>
      <c r="E25" s="2">
        <v>49.86</v>
      </c>
      <c r="F25" s="11">
        <f t="shared" si="5"/>
        <v>72.39672</v>
      </c>
      <c r="G25" s="3"/>
    </row>
    <row r="26">
      <c r="B26" s="4" t="s">
        <v>28</v>
      </c>
      <c r="C26" s="2" t="s">
        <v>7</v>
      </c>
      <c r="D26" s="4">
        <v>6.0</v>
      </c>
      <c r="E26" s="2">
        <v>350.0</v>
      </c>
      <c r="F26" s="3">
        <f>D26*E26</f>
        <v>2100</v>
      </c>
      <c r="G26" s="3"/>
    </row>
    <row r="27">
      <c r="B27" s="12" t="s">
        <v>29</v>
      </c>
      <c r="C27" s="12" t="s">
        <v>7</v>
      </c>
      <c r="D27" s="12">
        <v>8.0</v>
      </c>
      <c r="E27" s="13"/>
      <c r="F27" s="13"/>
      <c r="G27" s="13"/>
    </row>
    <row r="28">
      <c r="B28" s="2" t="s">
        <v>18</v>
      </c>
      <c r="C28" s="2" t="s">
        <v>19</v>
      </c>
      <c r="D28" s="3">
        <f>D27*0.18</f>
        <v>1.44</v>
      </c>
      <c r="E28" s="2">
        <v>2050.0</v>
      </c>
      <c r="F28" s="3"/>
      <c r="G28" s="3">
        <f t="shared" ref="G28:G30" si="6">D28*E28</f>
        <v>2952</v>
      </c>
    </row>
    <row r="29">
      <c r="B29" s="2" t="s">
        <v>20</v>
      </c>
      <c r="C29" s="2" t="s">
        <v>21</v>
      </c>
      <c r="D29" s="3">
        <f>D27*18</f>
        <v>144</v>
      </c>
      <c r="E29" s="2">
        <v>24.8</v>
      </c>
      <c r="F29" s="3"/>
      <c r="G29" s="3">
        <f t="shared" si="6"/>
        <v>3571.2</v>
      </c>
    </row>
    <row r="30">
      <c r="B30" s="2" t="s">
        <v>22</v>
      </c>
      <c r="C30" s="2" t="s">
        <v>19</v>
      </c>
      <c r="D30" s="3">
        <f>D27*0.054</f>
        <v>0.432</v>
      </c>
      <c r="E30" s="2">
        <v>540.0</v>
      </c>
      <c r="F30" s="3"/>
      <c r="G30" s="3">
        <f t="shared" si="6"/>
        <v>233.28</v>
      </c>
    </row>
    <row r="31">
      <c r="B31" s="2" t="s">
        <v>23</v>
      </c>
      <c r="C31" s="2" t="s">
        <v>19</v>
      </c>
      <c r="D31" s="3">
        <f>D28*1.2</f>
        <v>1.728</v>
      </c>
      <c r="E31" s="4">
        <v>49.86</v>
      </c>
      <c r="F31" s="11">
        <f t="shared" ref="F31:F33" si="7">D31*E31*2</f>
        <v>172.31616</v>
      </c>
      <c r="G31" s="3"/>
    </row>
    <row r="32">
      <c r="B32" s="2" t="s">
        <v>24</v>
      </c>
      <c r="C32" s="2" t="s">
        <v>19</v>
      </c>
      <c r="D32" s="3">
        <f>D28</f>
        <v>1.44</v>
      </c>
      <c r="E32" s="4">
        <v>49.86</v>
      </c>
      <c r="F32" s="11">
        <f t="shared" si="7"/>
        <v>143.5968</v>
      </c>
      <c r="G32" s="3"/>
    </row>
    <row r="33">
      <c r="B33" s="2" t="s">
        <v>30</v>
      </c>
      <c r="C33" s="2" t="s">
        <v>19</v>
      </c>
      <c r="D33" s="3">
        <f>D31-D32</f>
        <v>0.288</v>
      </c>
      <c r="E33" s="4">
        <v>49.86</v>
      </c>
      <c r="F33" s="11">
        <f t="shared" si="7"/>
        <v>28.71936</v>
      </c>
      <c r="G33" s="3"/>
    </row>
    <row r="34">
      <c r="B34" s="2" t="s">
        <v>31</v>
      </c>
      <c r="C34" s="2" t="s">
        <v>7</v>
      </c>
      <c r="D34" s="3"/>
      <c r="E34" s="3"/>
      <c r="F34" s="3"/>
      <c r="G34" s="3"/>
    </row>
    <row r="35">
      <c r="B35" s="4" t="s">
        <v>32</v>
      </c>
      <c r="C35" s="2" t="s">
        <v>7</v>
      </c>
      <c r="D35" s="4">
        <v>6.0</v>
      </c>
      <c r="E35" s="2">
        <v>350.0</v>
      </c>
      <c r="F35" s="3">
        <f t="shared" ref="F35:F36" si="8">D35*E35</f>
        <v>2100</v>
      </c>
      <c r="G35" s="3"/>
    </row>
    <row r="36">
      <c r="B36" s="2" t="s">
        <v>33</v>
      </c>
      <c r="C36" s="2" t="s">
        <v>7</v>
      </c>
      <c r="D36" s="2">
        <v>16.0</v>
      </c>
      <c r="E36" s="2">
        <v>50.0</v>
      </c>
      <c r="F36" s="3">
        <f t="shared" si="8"/>
        <v>800</v>
      </c>
      <c r="G36" s="3"/>
    </row>
    <row r="37">
      <c r="B37" s="2" t="s">
        <v>34</v>
      </c>
      <c r="C37" s="2" t="s">
        <v>7</v>
      </c>
      <c r="D37" s="4">
        <v>1.0</v>
      </c>
      <c r="E37" s="3"/>
      <c r="F37" s="4">
        <v>5000.0</v>
      </c>
      <c r="G37" s="3"/>
    </row>
    <row r="38">
      <c r="B38" s="2" t="s">
        <v>35</v>
      </c>
      <c r="C38" s="2" t="s">
        <v>19</v>
      </c>
      <c r="D38" s="4">
        <v>10.0</v>
      </c>
      <c r="E38" s="2">
        <v>205.0</v>
      </c>
      <c r="F38" s="3"/>
      <c r="G38" s="3">
        <f>D38*E38</f>
        <v>2050</v>
      </c>
    </row>
    <row r="39">
      <c r="B39" s="2" t="s">
        <v>36</v>
      </c>
      <c r="C39" s="2" t="s">
        <v>19</v>
      </c>
      <c r="D39" s="4">
        <v>10.0</v>
      </c>
      <c r="E39" s="3"/>
      <c r="F39" s="4">
        <v>750.0</v>
      </c>
      <c r="G39" s="3"/>
    </row>
    <row r="40">
      <c r="B40" s="2" t="s">
        <v>37</v>
      </c>
      <c r="C40" s="3"/>
      <c r="D40" s="3"/>
      <c r="E40" s="11"/>
      <c r="F40" s="11">
        <f t="shared" ref="F40:G40" si="9">SUM(F3:F39)</f>
        <v>31047.28992</v>
      </c>
      <c r="G40" s="11">
        <f t="shared" si="9"/>
        <v>255028.54</v>
      </c>
    </row>
    <row r="41">
      <c r="G41" s="14">
        <f>G40+F40</f>
        <v>286075.8299</v>
      </c>
    </row>
    <row r="42">
      <c r="B42" s="15" t="s">
        <v>38</v>
      </c>
      <c r="C42" s="15"/>
      <c r="D42" s="16"/>
      <c r="E42" s="16"/>
      <c r="F42" s="16"/>
      <c r="G42" s="17">
        <f>G41/10</f>
        <v>28607.58299</v>
      </c>
    </row>
    <row r="43">
      <c r="B43" s="15" t="s">
        <v>39</v>
      </c>
      <c r="C43" s="16"/>
      <c r="D43" s="16"/>
      <c r="E43" s="16"/>
      <c r="F43" s="16"/>
      <c r="G43" s="17">
        <f>G41/10</f>
        <v>28607.58299</v>
      </c>
    </row>
    <row r="44">
      <c r="B44" s="18" t="s">
        <v>40</v>
      </c>
      <c r="C44" s="19"/>
      <c r="D44" s="19"/>
      <c r="E44" s="19"/>
      <c r="F44" s="19"/>
      <c r="G44" s="20">
        <f>G41+G42+G43</f>
        <v>343290.9959</v>
      </c>
    </row>
  </sheetData>
  <drawing r:id="rId1"/>
</worksheet>
</file>